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ngertorbjornsen/Library/CloudStorage/Dropbox/2. ÅsEnsemblet, Ingers back up/Møter/Årsmøter/2026/"/>
    </mc:Choice>
  </mc:AlternateContent>
  <xr:revisionPtr revIDLastSave="0" documentId="8_{4EE248B8-11C3-2941-B148-CDFAAE77929D}" xr6:coauthVersionLast="47" xr6:coauthVersionMax="47" xr10:uidLastSave="{00000000-0000-0000-0000-000000000000}"/>
  <bookViews>
    <workbookView xWindow="5360" yWindow="1180" windowWidth="19420" windowHeight="10300" xr2:uid="{C6545C84-8AED-4E44-A0C6-B0843474CD86}"/>
  </bookViews>
  <sheets>
    <sheet name="Ark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2" i="1"/>
  <c r="C34" i="1"/>
  <c r="C32" i="1"/>
  <c r="C17" i="1"/>
  <c r="K27" i="1"/>
  <c r="M27" i="1" s="1"/>
  <c r="K10" i="1"/>
  <c r="K14" i="1" s="1"/>
  <c r="M18" i="1"/>
  <c r="M19" i="1"/>
  <c r="M20" i="1"/>
  <c r="M21" i="1"/>
  <c r="M22" i="1"/>
  <c r="M23" i="1"/>
  <c r="M24" i="1"/>
  <c r="M25" i="1"/>
  <c r="M26" i="1"/>
  <c r="M28" i="1"/>
  <c r="M29" i="1"/>
  <c r="M30" i="1"/>
  <c r="M17" i="1"/>
  <c r="L32" i="1"/>
  <c r="M8" i="1"/>
  <c r="M9" i="1"/>
  <c r="M11" i="1"/>
  <c r="M12" i="1"/>
  <c r="M6" i="1"/>
  <c r="L14" i="1"/>
  <c r="K32" i="1" l="1"/>
  <c r="K34" i="1" s="1"/>
  <c r="M7" i="1"/>
  <c r="L34" i="1"/>
  <c r="M10" i="1"/>
  <c r="M16" i="1"/>
  <c r="M32" i="1" s="1"/>
  <c r="M14" i="1" l="1"/>
  <c r="M34" i="1" s="1"/>
</calcChain>
</file>

<file path=xl/sharedStrings.xml><?xml version="1.0" encoding="utf-8"?>
<sst xmlns="http://schemas.openxmlformats.org/spreadsheetml/2006/main" count="53" uniqueCount="45">
  <si>
    <t>Resultatregnskap</t>
  </si>
  <si>
    <t>Pr. 31.12.25</t>
  </si>
  <si>
    <t>Drift</t>
  </si>
  <si>
    <t>ABBA</t>
  </si>
  <si>
    <t>Des.natt</t>
  </si>
  <si>
    <t>Totalt</t>
  </si>
  <si>
    <t>Kontingent</t>
  </si>
  <si>
    <t>Konsertinntekt</t>
  </si>
  <si>
    <t>VO tilskudd</t>
  </si>
  <si>
    <t>Off tilskudd</t>
  </si>
  <si>
    <t>Andre tilskudd</t>
  </si>
  <si>
    <t>Sponsorinntekt</t>
  </si>
  <si>
    <t>Andre inntekter</t>
  </si>
  <si>
    <t>Totalt inntekter</t>
  </si>
  <si>
    <t>Dir honorar</t>
  </si>
  <si>
    <t>Kjøp tjenester</t>
  </si>
  <si>
    <t>Leie lokaler</t>
  </si>
  <si>
    <t>Leie utstyr</t>
  </si>
  <si>
    <t>Kurskostn</t>
  </si>
  <si>
    <t>Arrangement sanger</t>
  </si>
  <si>
    <t>Rekvisitter</t>
  </si>
  <si>
    <t>Markedsføring</t>
  </si>
  <si>
    <t>TONO</t>
  </si>
  <si>
    <t>Korseminar</t>
  </si>
  <si>
    <t>Sosiale arr</t>
  </si>
  <si>
    <t>Data</t>
  </si>
  <si>
    <t>Kurs etc</t>
  </si>
  <si>
    <t>Kontingent NK</t>
  </si>
  <si>
    <t>Diverse utg</t>
  </si>
  <si>
    <t>Totale utgifter</t>
  </si>
  <si>
    <t>Resultat</t>
  </si>
  <si>
    <t>Balanse:</t>
  </si>
  <si>
    <t>Eiendeler:</t>
  </si>
  <si>
    <t>Bank</t>
  </si>
  <si>
    <t>Plasseringskonto</t>
  </si>
  <si>
    <t>Fordringer</t>
  </si>
  <si>
    <t>Gjeld:</t>
  </si>
  <si>
    <t xml:space="preserve">Gjeld </t>
  </si>
  <si>
    <t>EK</t>
  </si>
  <si>
    <t>Total gjeld</t>
  </si>
  <si>
    <t>Regnskap 2025</t>
  </si>
  <si>
    <t>Budsjett 2025</t>
  </si>
  <si>
    <t>Budsjett 2026</t>
  </si>
  <si>
    <t>Totale eiendeler</t>
  </si>
  <si>
    <t>Tippemidl, seminarst og mic'er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</si>
</sst>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1" fillId="0" borderId="0" xfId="0" applyFont="1"/>
    <xf numFmtId="0" fontId="1" fillId="0" borderId="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3" fontId="1" fillId="0" borderId="0" xfId="0" applyNumberFormat="1" applyFont="1"/>
    <xf numFmtId="3" fontId="1" fillId="0" borderId="5" xfId="0" applyNumberFormat="1" applyFont="1" applyBorder="1"/>
    <xf numFmtId="3" fontId="1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E9475-CC7F-43BA-825C-638004F216C7}">
  <sheetPr>
    <pageSetUpPr fitToPage="1"/>
  </sheetPr>
  <dimension ref="A1:O114"/>
  <sheetViews>
    <sheetView tabSelected="1" zoomScaleNormal="100" workbookViewId="0">
      <pane ySplit="4" topLeftCell="A5" activePane="bottomLeft" state="frozen"/>
      <selection pane="bottomLeft" activeCell="C47" sqref="C47"/>
    </sheetView>
  </sheetViews>
  <sheetFormatPr baseColWidth="10" defaultRowHeight="15" x14ac:dyDescent="0.2"/>
  <cols>
    <col min="1" max="1" width="20.33203125" customWidth="1"/>
    <col min="10" max="10" width="6" customWidth="1"/>
    <col min="14" max="14" width="1.5" customWidth="1"/>
  </cols>
  <sheetData>
    <row r="1" spans="1:15" s="10" customFormat="1" x14ac:dyDescent="0.2">
      <c r="A1" s="10" t="s">
        <v>0</v>
      </c>
      <c r="B1" s="10" t="s">
        <v>1</v>
      </c>
    </row>
    <row r="2" spans="1:15" s="10" customFormat="1" x14ac:dyDescent="0.2"/>
    <row r="3" spans="1:15" s="10" customFormat="1" x14ac:dyDescent="0.2">
      <c r="B3" s="10" t="s">
        <v>40</v>
      </c>
      <c r="F3" s="10" t="s">
        <v>41</v>
      </c>
      <c r="K3" s="10" t="s">
        <v>42</v>
      </c>
    </row>
    <row r="4" spans="1:15" s="10" customFormat="1" x14ac:dyDescent="0.2">
      <c r="B4" s="11" t="s">
        <v>2</v>
      </c>
      <c r="C4" s="11" t="s">
        <v>3</v>
      </c>
      <c r="D4" s="11" t="s">
        <v>4</v>
      </c>
      <c r="E4" s="11" t="s">
        <v>5</v>
      </c>
      <c r="F4" s="11" t="s">
        <v>2</v>
      </c>
      <c r="G4" s="11" t="s">
        <v>3</v>
      </c>
      <c r="H4" s="11" t="s">
        <v>4</v>
      </c>
      <c r="I4" s="11" t="s">
        <v>5</v>
      </c>
      <c r="K4" s="12" t="s">
        <v>2</v>
      </c>
      <c r="L4" s="13" t="s">
        <v>4</v>
      </c>
      <c r="M4" s="14" t="s">
        <v>5</v>
      </c>
    </row>
    <row r="6" spans="1:15" x14ac:dyDescent="0.2">
      <c r="A6" t="s">
        <v>6</v>
      </c>
      <c r="B6" s="2">
        <v>-144500</v>
      </c>
      <c r="C6" s="3">
        <v>0</v>
      </c>
      <c r="D6" s="3">
        <v>0</v>
      </c>
      <c r="E6" s="4">
        <v>-144500</v>
      </c>
      <c r="F6" s="2">
        <v>-144000</v>
      </c>
      <c r="G6" s="3"/>
      <c r="H6" s="3"/>
      <c r="I6" s="4">
        <v>-144000</v>
      </c>
      <c r="J6" s="1"/>
      <c r="K6" s="2">
        <v>-144000</v>
      </c>
      <c r="L6" s="3"/>
      <c r="M6" s="4">
        <f t="shared" ref="M6:M12" si="0">SUM(K6:L6)</f>
        <v>-144000</v>
      </c>
      <c r="N6" s="1"/>
    </row>
    <row r="7" spans="1:15" x14ac:dyDescent="0.2">
      <c r="A7" t="s">
        <v>7</v>
      </c>
      <c r="B7" s="5">
        <v>0</v>
      </c>
      <c r="C7" s="1">
        <v>-447060</v>
      </c>
      <c r="D7" s="1">
        <v>-111700</v>
      </c>
      <c r="E7" s="6">
        <v>-558760</v>
      </c>
      <c r="F7" s="5"/>
      <c r="G7" s="1">
        <v>-447060</v>
      </c>
      <c r="H7" s="1">
        <v>-100000</v>
      </c>
      <c r="I7" s="6">
        <v>-547060</v>
      </c>
      <c r="J7" s="1"/>
      <c r="K7" s="5"/>
      <c r="L7" s="1">
        <v>-114000</v>
      </c>
      <c r="M7" s="6">
        <f t="shared" si="0"/>
        <v>-114000</v>
      </c>
      <c r="N7" s="1"/>
    </row>
    <row r="8" spans="1:15" x14ac:dyDescent="0.2">
      <c r="A8" t="s">
        <v>8</v>
      </c>
      <c r="B8" s="5">
        <v>-24370</v>
      </c>
      <c r="C8" s="1">
        <v>0</v>
      </c>
      <c r="D8" s="1">
        <v>0</v>
      </c>
      <c r="E8" s="6">
        <v>-24370</v>
      </c>
      <c r="F8" s="5">
        <v>-22000</v>
      </c>
      <c r="G8" s="1"/>
      <c r="H8" s="1"/>
      <c r="I8" s="6">
        <v>-22000</v>
      </c>
      <c r="J8" s="1"/>
      <c r="K8" s="5">
        <v>-24000</v>
      </c>
      <c r="L8" s="1"/>
      <c r="M8" s="6">
        <f t="shared" si="0"/>
        <v>-24000</v>
      </c>
      <c r="N8" s="1"/>
    </row>
    <row r="9" spans="1:15" x14ac:dyDescent="0.2">
      <c r="A9" t="s">
        <v>9</v>
      </c>
      <c r="B9" s="5">
        <v>0</v>
      </c>
      <c r="C9" s="1">
        <v>0</v>
      </c>
      <c r="D9" s="1">
        <v>0</v>
      </c>
      <c r="E9" s="6">
        <v>0</v>
      </c>
      <c r="F9" s="5"/>
      <c r="G9" s="1"/>
      <c r="H9" s="1"/>
      <c r="I9" s="6">
        <v>0</v>
      </c>
      <c r="J9" s="1"/>
      <c r="K9" s="5"/>
      <c r="L9" s="1"/>
      <c r="M9" s="6">
        <f t="shared" si="0"/>
        <v>0</v>
      </c>
      <c r="N9" s="1"/>
    </row>
    <row r="10" spans="1:15" x14ac:dyDescent="0.2">
      <c r="A10" t="s">
        <v>10</v>
      </c>
      <c r="B10" s="5">
        <v>-13665.6</v>
      </c>
      <c r="C10" s="1">
        <v>0</v>
      </c>
      <c r="D10" s="1">
        <v>0</v>
      </c>
      <c r="E10" s="6">
        <v>-13665.6</v>
      </c>
      <c r="F10" s="5"/>
      <c r="G10" s="1"/>
      <c r="H10" s="1"/>
      <c r="I10" s="6">
        <v>0</v>
      </c>
      <c r="J10" s="1"/>
      <c r="K10" s="5">
        <f>-13500-6000</f>
        <v>-19500</v>
      </c>
      <c r="L10" s="1"/>
      <c r="M10" s="6">
        <f t="shared" si="0"/>
        <v>-19500</v>
      </c>
      <c r="N10" s="1"/>
      <c r="O10" t="s">
        <v>44</v>
      </c>
    </row>
    <row r="11" spans="1:15" x14ac:dyDescent="0.2">
      <c r="A11" t="s">
        <v>11</v>
      </c>
      <c r="B11" s="5">
        <v>0</v>
      </c>
      <c r="C11" s="1">
        <v>-35000</v>
      </c>
      <c r="D11" s="1">
        <v>0</v>
      </c>
      <c r="E11" s="6">
        <v>-35000</v>
      </c>
      <c r="F11" s="5"/>
      <c r="G11" s="1">
        <v>-5000</v>
      </c>
      <c r="H11" s="1"/>
      <c r="I11" s="6">
        <v>-5000</v>
      </c>
      <c r="J11" s="1"/>
      <c r="K11" s="5"/>
      <c r="L11" s="1"/>
      <c r="M11" s="6">
        <f t="shared" si="0"/>
        <v>0</v>
      </c>
      <c r="N11" s="1"/>
    </row>
    <row r="12" spans="1:15" x14ac:dyDescent="0.2">
      <c r="A12" t="s">
        <v>12</v>
      </c>
      <c r="B12" s="7">
        <v>-40297.83</v>
      </c>
      <c r="C12" s="8">
        <v>0</v>
      </c>
      <c r="D12" s="8">
        <v>0</v>
      </c>
      <c r="E12" s="9">
        <v>-40297.83</v>
      </c>
      <c r="F12" s="7">
        <v>-44000</v>
      </c>
      <c r="G12" s="8"/>
      <c r="H12" s="8"/>
      <c r="I12" s="9">
        <v>-44000</v>
      </c>
      <c r="J12" s="1"/>
      <c r="K12" s="7">
        <v>-40000</v>
      </c>
      <c r="L12" s="8"/>
      <c r="M12" s="9">
        <f t="shared" si="0"/>
        <v>-40000</v>
      </c>
      <c r="N12" s="1"/>
    </row>
    <row r="13" spans="1:15" ht="9.5" customHeight="1" x14ac:dyDescent="0.2">
      <c r="B13" s="5"/>
      <c r="C13" s="1"/>
      <c r="D13" s="1"/>
      <c r="E13" s="6"/>
      <c r="F13" s="5"/>
      <c r="G13" s="1"/>
      <c r="H13" s="1"/>
      <c r="I13" s="6"/>
      <c r="J13" s="1"/>
      <c r="K13" s="5"/>
      <c r="L13" s="1"/>
      <c r="M13" s="6"/>
      <c r="N13" s="1"/>
    </row>
    <row r="14" spans="1:15" s="10" customFormat="1" x14ac:dyDescent="0.2">
      <c r="A14" s="10" t="s">
        <v>13</v>
      </c>
      <c r="B14" s="15">
        <v>-222833.43</v>
      </c>
      <c r="C14" s="16">
        <v>-482060</v>
      </c>
      <c r="D14" s="16">
        <v>-111700</v>
      </c>
      <c r="E14" s="17">
        <v>-816593.42999999993</v>
      </c>
      <c r="F14" s="15">
        <v>-210000</v>
      </c>
      <c r="G14" s="16">
        <v>-452060</v>
      </c>
      <c r="H14" s="16">
        <v>-100000</v>
      </c>
      <c r="I14" s="17">
        <v>-762060</v>
      </c>
      <c r="J14" s="18"/>
      <c r="K14" s="15">
        <f>SUM(K6:K12)</f>
        <v>-227500</v>
      </c>
      <c r="L14" s="16">
        <f>SUM(L6:L12)</f>
        <v>-114000</v>
      </c>
      <c r="M14" s="17">
        <f t="shared" ref="M14" si="1">SUM(M6:M12)</f>
        <v>-341500</v>
      </c>
      <c r="N14" s="18"/>
    </row>
    <row r="15" spans="1:15" x14ac:dyDescent="0.2">
      <c r="B15" s="5"/>
      <c r="C15" s="1"/>
      <c r="D15" s="1"/>
      <c r="E15" s="6"/>
      <c r="F15" s="5"/>
      <c r="G15" s="1"/>
      <c r="H15" s="1"/>
      <c r="I15" s="6"/>
      <c r="J15" s="1"/>
      <c r="K15" s="5"/>
      <c r="L15" s="1"/>
      <c r="M15" s="6"/>
      <c r="N15" s="1"/>
    </row>
    <row r="16" spans="1:15" x14ac:dyDescent="0.2">
      <c r="A16" t="s">
        <v>14</v>
      </c>
      <c r="B16" s="5">
        <v>135000</v>
      </c>
      <c r="C16" s="1">
        <v>60000</v>
      </c>
      <c r="D16" s="1">
        <v>0</v>
      </c>
      <c r="E16" s="6">
        <v>195000</v>
      </c>
      <c r="F16" s="5">
        <v>135000</v>
      </c>
      <c r="G16" s="1"/>
      <c r="H16" s="1"/>
      <c r="I16" s="6">
        <v>135000</v>
      </c>
      <c r="J16" s="1"/>
      <c r="K16" s="5">
        <v>141000</v>
      </c>
      <c r="L16" s="1"/>
      <c r="M16" s="6">
        <f t="shared" ref="M16:M30" si="2">SUM(K16:L16)</f>
        <v>141000</v>
      </c>
      <c r="N16" s="1"/>
    </row>
    <row r="17" spans="1:14" x14ac:dyDescent="0.2">
      <c r="A17" t="s">
        <v>15</v>
      </c>
      <c r="B17" s="5">
        <v>8019</v>
      </c>
      <c r="C17" s="1">
        <f>261218+9676</f>
        <v>270894</v>
      </c>
      <c r="D17" s="1">
        <v>42500</v>
      </c>
      <c r="E17" s="6">
        <v>311737</v>
      </c>
      <c r="F17" s="5"/>
      <c r="G17" s="1">
        <v>500000</v>
      </c>
      <c r="H17" s="1">
        <v>75000</v>
      </c>
      <c r="I17" s="6">
        <v>575000</v>
      </c>
      <c r="J17" s="1"/>
      <c r="K17" s="5">
        <v>8500</v>
      </c>
      <c r="L17" s="1">
        <v>44000</v>
      </c>
      <c r="M17" s="6">
        <f t="shared" si="2"/>
        <v>52500</v>
      </c>
      <c r="N17" s="1"/>
    </row>
    <row r="18" spans="1:14" x14ac:dyDescent="0.2">
      <c r="A18" t="s">
        <v>16</v>
      </c>
      <c r="B18" s="5">
        <v>740</v>
      </c>
      <c r="C18" s="1">
        <v>86415</v>
      </c>
      <c r="D18" s="1">
        <v>9825</v>
      </c>
      <c r="E18" s="6">
        <v>96980</v>
      </c>
      <c r="F18" s="5"/>
      <c r="G18" s="1"/>
      <c r="H18" s="1"/>
      <c r="I18" s="6">
        <v>0</v>
      </c>
      <c r="J18" s="1"/>
      <c r="K18" s="5">
        <v>1000</v>
      </c>
      <c r="L18" s="1">
        <v>10000</v>
      </c>
      <c r="M18" s="6">
        <f t="shared" si="2"/>
        <v>11000</v>
      </c>
      <c r="N18" s="1"/>
    </row>
    <row r="19" spans="1:14" x14ac:dyDescent="0.2">
      <c r="A19" t="s">
        <v>17</v>
      </c>
      <c r="B19" s="5">
        <v>0</v>
      </c>
      <c r="C19" s="1">
        <v>55287.5</v>
      </c>
      <c r="D19" s="1">
        <v>0</v>
      </c>
      <c r="E19" s="6">
        <v>55287.5</v>
      </c>
      <c r="F19" s="5"/>
      <c r="G19" s="1"/>
      <c r="H19" s="1"/>
      <c r="I19" s="6">
        <v>0</v>
      </c>
      <c r="J19" s="1"/>
      <c r="K19" s="5"/>
      <c r="L19" s="1"/>
      <c r="M19" s="6">
        <f t="shared" si="2"/>
        <v>0</v>
      </c>
      <c r="N19" s="1"/>
    </row>
    <row r="20" spans="1:14" x14ac:dyDescent="0.2">
      <c r="A20" t="s">
        <v>18</v>
      </c>
      <c r="B20" s="5">
        <v>0</v>
      </c>
      <c r="C20" s="1">
        <v>0</v>
      </c>
      <c r="D20" s="1">
        <v>0</v>
      </c>
      <c r="E20" s="6">
        <v>0</v>
      </c>
      <c r="F20" s="5">
        <v>2000</v>
      </c>
      <c r="G20" s="1"/>
      <c r="H20" s="1"/>
      <c r="I20" s="6">
        <v>2000</v>
      </c>
      <c r="J20" s="1"/>
      <c r="K20" s="5">
        <v>12000</v>
      </c>
      <c r="L20" s="1"/>
      <c r="M20" s="6">
        <f t="shared" si="2"/>
        <v>12000</v>
      </c>
      <c r="N20" s="1"/>
    </row>
    <row r="21" spans="1:14" x14ac:dyDescent="0.2">
      <c r="A21" t="s">
        <v>19</v>
      </c>
      <c r="B21" s="5">
        <v>3794.2999999999997</v>
      </c>
      <c r="C21" s="1">
        <v>0</v>
      </c>
      <c r="D21" s="1">
        <v>0</v>
      </c>
      <c r="E21" s="6">
        <v>3794.2999999999997</v>
      </c>
      <c r="F21" s="5">
        <v>20000</v>
      </c>
      <c r="G21" s="1">
        <v>20000</v>
      </c>
      <c r="H21" s="1"/>
      <c r="I21" s="6">
        <v>40000</v>
      </c>
      <c r="J21" s="1"/>
      <c r="K21" s="5">
        <v>3000</v>
      </c>
      <c r="L21" s="1"/>
      <c r="M21" s="6">
        <f t="shared" si="2"/>
        <v>3000</v>
      </c>
      <c r="N21" s="1"/>
    </row>
    <row r="22" spans="1:14" x14ac:dyDescent="0.2">
      <c r="A22" t="s">
        <v>20</v>
      </c>
      <c r="B22" s="5">
        <v>7662</v>
      </c>
      <c r="C22" s="1">
        <v>19419.699999999997</v>
      </c>
      <c r="D22" s="1">
        <v>0</v>
      </c>
      <c r="E22" s="6">
        <v>27081.699999999997</v>
      </c>
      <c r="F22" s="5"/>
      <c r="G22" s="1"/>
      <c r="H22" s="1"/>
      <c r="I22" s="6">
        <v>0</v>
      </c>
      <c r="J22" s="1"/>
      <c r="K22" s="5"/>
      <c r="L22" s="1"/>
      <c r="M22" s="6">
        <f t="shared" si="2"/>
        <v>0</v>
      </c>
      <c r="N22" s="1"/>
    </row>
    <row r="23" spans="1:14" x14ac:dyDescent="0.2">
      <c r="A23" t="s">
        <v>21</v>
      </c>
      <c r="B23" s="5">
        <v>0</v>
      </c>
      <c r="C23" s="1">
        <v>2850.88</v>
      </c>
      <c r="D23" s="1">
        <v>0</v>
      </c>
      <c r="E23" s="6">
        <v>2850.88</v>
      </c>
      <c r="F23" s="5"/>
      <c r="G23" s="1"/>
      <c r="H23" s="1"/>
      <c r="I23" s="6">
        <v>0</v>
      </c>
      <c r="J23" s="1"/>
      <c r="K23" s="5"/>
      <c r="L23" s="1"/>
      <c r="M23" s="6">
        <f t="shared" si="2"/>
        <v>0</v>
      </c>
      <c r="N23" s="1"/>
    </row>
    <row r="24" spans="1:14" x14ac:dyDescent="0.2">
      <c r="A24" t="s">
        <v>22</v>
      </c>
      <c r="B24" s="5">
        <v>0</v>
      </c>
      <c r="C24" s="1">
        <v>24917</v>
      </c>
      <c r="D24" s="1">
        <v>6050</v>
      </c>
      <c r="E24" s="6">
        <v>30967</v>
      </c>
      <c r="F24" s="5"/>
      <c r="G24" s="1"/>
      <c r="H24" s="1"/>
      <c r="I24" s="6">
        <v>0</v>
      </c>
      <c r="J24" s="1"/>
      <c r="K24" s="5"/>
      <c r="L24" s="1">
        <v>6500</v>
      </c>
      <c r="M24" s="6">
        <f t="shared" si="2"/>
        <v>6500</v>
      </c>
      <c r="N24" s="1"/>
    </row>
    <row r="25" spans="1:14" x14ac:dyDescent="0.2">
      <c r="A25" t="s">
        <v>23</v>
      </c>
      <c r="B25" s="5">
        <v>23674.1</v>
      </c>
      <c r="C25" s="1">
        <v>0</v>
      </c>
      <c r="D25" s="1">
        <v>0</v>
      </c>
      <c r="E25" s="6">
        <v>23674.1</v>
      </c>
      <c r="F25" s="5"/>
      <c r="G25" s="1"/>
      <c r="H25" s="1"/>
      <c r="I25" s="6">
        <v>0</v>
      </c>
      <c r="J25" s="1"/>
      <c r="K25" s="5">
        <v>23000</v>
      </c>
      <c r="L25" s="1"/>
      <c r="M25" s="6">
        <f t="shared" si="2"/>
        <v>23000</v>
      </c>
      <c r="N25" s="1"/>
    </row>
    <row r="26" spans="1:14" x14ac:dyDescent="0.2">
      <c r="A26" t="s">
        <v>24</v>
      </c>
      <c r="B26" s="5">
        <v>1776.5900000000001</v>
      </c>
      <c r="C26" s="1">
        <v>0</v>
      </c>
      <c r="D26" s="1">
        <v>0</v>
      </c>
      <c r="E26" s="6">
        <v>1776.5900000000001</v>
      </c>
      <c r="F26" s="5"/>
      <c r="G26" s="1"/>
      <c r="H26" s="1"/>
      <c r="I26" s="6">
        <v>0</v>
      </c>
      <c r="J26" s="1"/>
      <c r="K26" s="5">
        <v>1500</v>
      </c>
      <c r="L26" s="1"/>
      <c r="M26" s="6">
        <f t="shared" si="2"/>
        <v>1500</v>
      </c>
      <c r="N26" s="1"/>
    </row>
    <row r="27" spans="1:14" x14ac:dyDescent="0.2">
      <c r="A27" t="s">
        <v>25</v>
      </c>
      <c r="B27" s="5">
        <v>6264.35</v>
      </c>
      <c r="C27" s="1">
        <v>0</v>
      </c>
      <c r="D27" s="1">
        <v>0</v>
      </c>
      <c r="E27" s="6">
        <v>6264.35</v>
      </c>
      <c r="F27" s="5"/>
      <c r="G27" s="1"/>
      <c r="H27" s="1"/>
      <c r="I27" s="6">
        <v>0</v>
      </c>
      <c r="J27" s="1"/>
      <c r="K27" s="5">
        <f>564+1500+3400+800+36</f>
        <v>6300</v>
      </c>
      <c r="L27" s="1"/>
      <c r="M27" s="6">
        <f t="shared" si="2"/>
        <v>6300</v>
      </c>
      <c r="N27" s="1"/>
    </row>
    <row r="28" spans="1:14" x14ac:dyDescent="0.2">
      <c r="A28" t="s">
        <v>26</v>
      </c>
      <c r="B28" s="5">
        <v>0</v>
      </c>
      <c r="C28" s="1">
        <v>0</v>
      </c>
      <c r="D28" s="1">
        <v>0</v>
      </c>
      <c r="E28" s="6">
        <v>0</v>
      </c>
      <c r="F28" s="5"/>
      <c r="G28" s="1"/>
      <c r="H28" s="1"/>
      <c r="I28" s="6">
        <v>0</v>
      </c>
      <c r="J28" s="1"/>
      <c r="K28" s="5"/>
      <c r="L28" s="1"/>
      <c r="M28" s="6">
        <f t="shared" si="2"/>
        <v>0</v>
      </c>
      <c r="N28" s="1"/>
    </row>
    <row r="29" spans="1:14" x14ac:dyDescent="0.2">
      <c r="A29" t="s">
        <v>27</v>
      </c>
      <c r="B29" s="5">
        <v>20866.830000000002</v>
      </c>
      <c r="C29" s="1">
        <v>0</v>
      </c>
      <c r="D29" s="1">
        <v>0</v>
      </c>
      <c r="E29" s="6">
        <v>20866.830000000002</v>
      </c>
      <c r="F29" s="5"/>
      <c r="G29" s="1"/>
      <c r="H29" s="1"/>
      <c r="I29" s="6">
        <v>0</v>
      </c>
      <c r="J29" s="1"/>
      <c r="K29" s="5">
        <v>21000</v>
      </c>
      <c r="L29" s="1"/>
      <c r="M29" s="6">
        <f t="shared" si="2"/>
        <v>21000</v>
      </c>
      <c r="N29" s="1"/>
    </row>
    <row r="30" spans="1:14" x14ac:dyDescent="0.2">
      <c r="A30" t="s">
        <v>28</v>
      </c>
      <c r="B30" s="7">
        <v>2915.0499999999997</v>
      </c>
      <c r="C30" s="8">
        <v>5551.8</v>
      </c>
      <c r="D30" s="8">
        <v>14597</v>
      </c>
      <c r="E30" s="9">
        <v>9751.35</v>
      </c>
      <c r="F30" s="7">
        <v>33200</v>
      </c>
      <c r="G30" s="8"/>
      <c r="H30" s="8"/>
      <c r="I30" s="9">
        <v>33200</v>
      </c>
      <c r="J30" s="1"/>
      <c r="K30" s="7">
        <v>3000</v>
      </c>
      <c r="L30" s="8">
        <v>1500</v>
      </c>
      <c r="M30" s="9">
        <f t="shared" si="2"/>
        <v>4500</v>
      </c>
      <c r="N30" s="1"/>
    </row>
    <row r="31" spans="1:14" ht="8" customHeight="1" x14ac:dyDescent="0.2">
      <c r="B31" s="5"/>
      <c r="C31" s="1"/>
      <c r="D31" s="1"/>
      <c r="E31" s="6"/>
      <c r="F31" s="5"/>
      <c r="G31" s="1"/>
      <c r="H31" s="1"/>
      <c r="I31" s="6"/>
      <c r="J31" s="1"/>
      <c r="K31" s="5"/>
      <c r="L31" s="1"/>
      <c r="M31" s="6"/>
      <c r="N31" s="1"/>
    </row>
    <row r="32" spans="1:14" s="10" customFormat="1" x14ac:dyDescent="0.2">
      <c r="A32" s="10" t="s">
        <v>29</v>
      </c>
      <c r="B32" s="15">
        <v>210712.22</v>
      </c>
      <c r="C32" s="16">
        <f>515659.88+9676</f>
        <v>525335.88</v>
      </c>
      <c r="D32" s="16">
        <v>59972</v>
      </c>
      <c r="E32" s="17">
        <f>SUM(B32:D32)</f>
        <v>796020.1</v>
      </c>
      <c r="F32" s="15">
        <v>190200</v>
      </c>
      <c r="G32" s="16">
        <v>520000</v>
      </c>
      <c r="H32" s="16">
        <v>75000</v>
      </c>
      <c r="I32" s="17">
        <v>785200</v>
      </c>
      <c r="J32" s="18"/>
      <c r="K32" s="15">
        <f>SUM(K16:K30)</f>
        <v>220300</v>
      </c>
      <c r="L32" s="16">
        <f t="shared" ref="L32:M32" si="3">SUM(L16:L30)</f>
        <v>62000</v>
      </c>
      <c r="M32" s="17">
        <f t="shared" si="3"/>
        <v>282300</v>
      </c>
      <c r="N32" s="18"/>
    </row>
    <row r="33" spans="1:14" s="10" customFormat="1" x14ac:dyDescent="0.2">
      <c r="B33" s="19"/>
      <c r="C33" s="18"/>
      <c r="D33" s="18"/>
      <c r="E33" s="20"/>
      <c r="F33" s="19"/>
      <c r="G33" s="18"/>
      <c r="H33" s="18"/>
      <c r="I33" s="20"/>
      <c r="J33" s="18"/>
      <c r="K33" s="19"/>
      <c r="L33" s="18"/>
      <c r="M33" s="20"/>
      <c r="N33" s="18"/>
    </row>
    <row r="34" spans="1:14" s="10" customFormat="1" x14ac:dyDescent="0.2">
      <c r="A34" s="10" t="s">
        <v>30</v>
      </c>
      <c r="B34" s="15">
        <v>-12121</v>
      </c>
      <c r="C34" s="16">
        <f>33599.88-9676</f>
        <v>23923.879999999997</v>
      </c>
      <c r="D34" s="16">
        <v>-51728</v>
      </c>
      <c r="E34" s="17">
        <f>E14+E32</f>
        <v>-20573.329999999958</v>
      </c>
      <c r="F34" s="15">
        <v>-19800</v>
      </c>
      <c r="G34" s="16">
        <v>67940</v>
      </c>
      <c r="H34" s="16">
        <v>-25000</v>
      </c>
      <c r="I34" s="17">
        <v>23140</v>
      </c>
      <c r="J34" s="18"/>
      <c r="K34" s="15">
        <f>K14+K32</f>
        <v>-7200</v>
      </c>
      <c r="L34" s="16">
        <f t="shared" ref="L34:M34" si="4">L14+L32</f>
        <v>-52000</v>
      </c>
      <c r="M34" s="17">
        <f t="shared" si="4"/>
        <v>-59200</v>
      </c>
      <c r="N34" s="18"/>
    </row>
    <row r="35" spans="1:14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0" t="s">
        <v>31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0" t="s">
        <v>32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t="s">
        <v>33</v>
      </c>
      <c r="B40" s="1"/>
      <c r="C40" s="1">
        <v>140951.97000000003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t="s">
        <v>34</v>
      </c>
      <c r="B41" s="1"/>
      <c r="C41" s="1">
        <v>266314.15999999997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t="s">
        <v>35</v>
      </c>
      <c r="B42" s="1"/>
      <c r="C42" s="1">
        <v>10430.99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s="10" customFormat="1" x14ac:dyDescent="0.2">
      <c r="A43" s="10" t="s">
        <v>43</v>
      </c>
      <c r="B43" s="18"/>
      <c r="C43" s="18">
        <v>417697.12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1:14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0" t="s">
        <v>36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t="s">
        <v>37</v>
      </c>
      <c r="B46" s="1"/>
      <c r="C46" s="1">
        <v>-69574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t="s">
        <v>38</v>
      </c>
      <c r="B47" s="1"/>
      <c r="C47" s="1">
        <v>-327550.28999999998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t="s">
        <v>30</v>
      </c>
      <c r="B48" s="1"/>
      <c r="C48" s="1">
        <v>-20573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s="10" customFormat="1" x14ac:dyDescent="0.2">
      <c r="A49" s="10" t="s">
        <v>39</v>
      </c>
      <c r="B49" s="18"/>
      <c r="C49" s="18">
        <v>-417697.12000000005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2:14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2:14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2:14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2:14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2:14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2:14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2:14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2:14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2:14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2:14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2:14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2:14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2:14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2:14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2:14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2:14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2:14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2:14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2:14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2:14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2:14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2:14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2:14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</sheetData>
  <pageMargins left="0.70866141732283461" right="0.70866141732283461" top="0.74803149606299213" bottom="0.354330708661417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Bøhle Sletten</dc:creator>
  <cp:lastModifiedBy>Inger Torbjørnsen</cp:lastModifiedBy>
  <cp:lastPrinted>2026-02-03T12:29:02Z</cp:lastPrinted>
  <dcterms:created xsi:type="dcterms:W3CDTF">2026-02-02T20:01:20Z</dcterms:created>
  <dcterms:modified xsi:type="dcterms:W3CDTF">2026-02-16T12:35:56Z</dcterms:modified>
</cp:coreProperties>
</file>